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0730" windowHeight="11760"/>
  </bookViews>
  <sheets>
    <sheet name="2018" sheetId="5" r:id="rId1"/>
  </sheets>
  <calcPr calcId="125725"/>
</workbook>
</file>

<file path=xl/calcChain.xml><?xml version="1.0" encoding="utf-8"?>
<calcChain xmlns="http://schemas.openxmlformats.org/spreadsheetml/2006/main">
  <c r="E40" i="5"/>
  <c r="G39"/>
  <c r="G38"/>
  <c r="G37"/>
  <c r="G36"/>
  <c r="G35"/>
  <c r="G34"/>
  <c r="E39"/>
  <c r="E38"/>
  <c r="E37"/>
  <c r="E36"/>
  <c r="E35"/>
  <c r="E34"/>
  <c r="B8"/>
  <c r="B10"/>
  <c r="B9"/>
  <c r="B12"/>
  <c r="B11"/>
  <c r="B7"/>
  <c r="E41" l="1"/>
  <c r="H34"/>
  <c r="H38"/>
  <c r="H35"/>
  <c r="H37"/>
  <c r="H36"/>
  <c r="H41" s="1"/>
  <c r="H39"/>
  <c r="B13"/>
</calcChain>
</file>

<file path=xl/sharedStrings.xml><?xml version="1.0" encoding="utf-8"?>
<sst xmlns="http://schemas.openxmlformats.org/spreadsheetml/2006/main" count="63" uniqueCount="39">
  <si>
    <t>SPXU</t>
  </si>
  <si>
    <t>GSG</t>
  </si>
  <si>
    <t>SLVP</t>
  </si>
  <si>
    <t>DBA</t>
  </si>
  <si>
    <t>Symbol</t>
  </si>
  <si>
    <t>Množství</t>
  </si>
  <si>
    <t>Podíl portfolia</t>
  </si>
  <si>
    <t>Jak investovat na burze pomocí ETF</t>
  </si>
  <si>
    <t>URA</t>
  </si>
  <si>
    <t>Název a popis</t>
  </si>
  <si>
    <t xml:space="preserve">Zisk z propadu akcií USA - 3x ProShares UltraPro Short S&amp;P500 </t>
  </si>
  <si>
    <t>Ceny energií USA - iShares S&amp;P GSCI Commodity-Indexed Trust</t>
  </si>
  <si>
    <t>Těžaři stříbra - iShares MSCI Global Silver Miners ETF</t>
  </si>
  <si>
    <t>Těžaři zlata - iShares MSCI Global Gold Miners ETF</t>
  </si>
  <si>
    <t>Kurz</t>
  </si>
  <si>
    <t>$ cena</t>
  </si>
  <si>
    <t>poplatky</t>
  </si>
  <si>
    <t>Celkem v ETF</t>
  </si>
  <si>
    <t>zisk / ztráta</t>
  </si>
  <si>
    <t>portfolio lukasberta.com</t>
  </si>
  <si>
    <t xml:space="preserve">Těžaři uranu Global X Uranium ETF </t>
  </si>
  <si>
    <t>RING</t>
  </si>
  <si>
    <t xml:space="preserve">Zemědělské komodity - Invesco DB Agriculture ETF </t>
  </si>
  <si>
    <t>Link</t>
  </si>
  <si>
    <t>Průběžný vývoj na konci roku</t>
  </si>
  <si>
    <t xml:space="preserve">http://www.proshares.com/funds/spxu.html </t>
  </si>
  <si>
    <t xml:space="preserve">https://www.ishares.com/us/products/239656/ishares-msci-global-silver-miners-etf </t>
  </si>
  <si>
    <t xml:space="preserve">https://www.ishares.com/us/products/239654/ishares-msci-global-gold-miners-etf </t>
  </si>
  <si>
    <t xml:space="preserve">https://www.globalxfunds.com/funds/ura/ </t>
  </si>
  <si>
    <t xml:space="preserve">https://www.invesco.com/portal/site/us/investors/etfs/product-detail?productId=DBA&amp;ticker=DBA&amp;title=invesco-db-agriculture-fund </t>
  </si>
  <si>
    <t xml:space="preserve">https://www.ishares.com/us/products/239757/ishares-sp-gsci-commodityindexed-trust-fund </t>
  </si>
  <si>
    <t>http://www.fondquant.cz/</t>
  </si>
  <si>
    <t>ROBOT ASSET MANAGEMENT SICAV - Pavel Kohout, Aleš Michl</t>
  </si>
  <si>
    <t>31.6.2018</t>
  </si>
  <si>
    <t>Benchmarky</t>
  </si>
  <si>
    <t>ČSOB Dynamický (podílový fond)</t>
  </si>
  <si>
    <t>https://www.csob.cz/portal/lide/produkty/investicni-produkty/podilove-fondy/smisene-fondy/detail-fondu/-/isin/BE0174397886/4</t>
  </si>
  <si>
    <t>ČSOB Bohatství (podílový fond)</t>
  </si>
  <si>
    <t>https://www.csob.cz/portal/lide/produkty/investicni-produkty/podilove-fondy/smisene-fondy/detail-fondu/-/isin/770000002244/4</t>
  </si>
</sst>
</file>

<file path=xl/styles.xml><?xml version="1.0" encoding="utf-8"?>
<styleSheet xmlns="http://schemas.openxmlformats.org/spreadsheetml/2006/main">
  <numFmts count="4">
    <numFmt numFmtId="164" formatCode="0.00_ ;[Red]\-0.00\ "/>
    <numFmt numFmtId="165" formatCode="#,##0\ _K_č"/>
    <numFmt numFmtId="166" formatCode="#,##0.00_ ;[Red]\-#,##0.00\ "/>
    <numFmt numFmtId="167" formatCode="[$$-409]#,##0_ ;[Red]\-[$$-409]#,##0\ "/>
  </numFmts>
  <fonts count="1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0" tint="-0.249977111117893"/>
      <name val="Calibri"/>
      <family val="2"/>
      <charset val="238"/>
      <scheme val="minor"/>
    </font>
    <font>
      <b/>
      <i/>
      <sz val="16"/>
      <color theme="4" tint="-0.249977111117893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color theme="0" tint="-0.34998626667073579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i/>
      <u/>
      <sz val="16"/>
      <color theme="10"/>
      <name val="Calibri"/>
      <family val="2"/>
      <charset val="238"/>
    </font>
    <font>
      <sz val="12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48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164" fontId="0" fillId="0" borderId="0" xfId="0" applyNumberForma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66" fontId="4" fillId="0" borderId="0" xfId="0" applyNumberFormat="1" applyFont="1" applyAlignment="1">
      <alignment horizontal="center"/>
    </xf>
    <xf numFmtId="9" fontId="1" fillId="2" borderId="0" xfId="0" applyNumberFormat="1" applyFont="1" applyFill="1" applyAlignment="1">
      <alignment horizontal="center"/>
    </xf>
    <xf numFmtId="9" fontId="0" fillId="0" borderId="0" xfId="0" applyNumberFormat="1" applyFont="1" applyAlignment="1">
      <alignment horizontal="center"/>
    </xf>
    <xf numFmtId="0" fontId="0" fillId="5" borderId="0" xfId="0" applyFill="1"/>
    <xf numFmtId="0" fontId="1" fillId="3" borderId="0" xfId="0" applyFont="1" applyFill="1" applyAlignment="1">
      <alignment horizontal="center"/>
    </xf>
    <xf numFmtId="0" fontId="1" fillId="5" borderId="0" xfId="0" applyFont="1" applyFill="1"/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0" applyNumberFormat="1" applyFill="1" applyAlignment="1">
      <alignment horizontal="center" vertical="center"/>
    </xf>
    <xf numFmtId="167" fontId="0" fillId="0" borderId="0" xfId="0" applyNumberFormat="1" applyFill="1" applyAlignment="1">
      <alignment horizontal="center" vertical="center"/>
    </xf>
    <xf numFmtId="167" fontId="1" fillId="2" borderId="0" xfId="0" applyNumberFormat="1" applyFont="1" applyFill="1" applyAlignment="1">
      <alignment horizontal="center" vertical="center"/>
    </xf>
    <xf numFmtId="14" fontId="1" fillId="2" borderId="0" xfId="0" applyNumberFormat="1" applyFont="1" applyFill="1" applyAlignment="1">
      <alignment horizontal="center"/>
    </xf>
    <xf numFmtId="0" fontId="0" fillId="4" borderId="0" xfId="0" applyFill="1"/>
    <xf numFmtId="0" fontId="2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 vertical="center"/>
    </xf>
    <xf numFmtId="14" fontId="1" fillId="4" borderId="0" xfId="0" applyNumberFormat="1" applyFont="1" applyFill="1" applyAlignment="1">
      <alignment horizontal="center"/>
    </xf>
    <xf numFmtId="167" fontId="0" fillId="0" borderId="0" xfId="0" applyNumberFormat="1" applyFill="1" applyAlignment="1">
      <alignment horizontal="center"/>
    </xf>
    <xf numFmtId="167" fontId="1" fillId="4" borderId="0" xfId="0" applyNumberFormat="1" applyFont="1" applyFill="1" applyAlignment="1">
      <alignment horizontal="center" vertical="center"/>
    </xf>
    <xf numFmtId="167" fontId="4" fillId="0" borderId="0" xfId="0" applyNumberFormat="1" applyFont="1" applyFill="1" applyAlignment="1">
      <alignment horizontal="center" vertical="center"/>
    </xf>
    <xf numFmtId="167" fontId="4" fillId="0" borderId="0" xfId="0" applyNumberFormat="1" applyFont="1" applyFill="1" applyAlignment="1">
      <alignment horizontal="center"/>
    </xf>
    <xf numFmtId="0" fontId="5" fillId="0" borderId="0" xfId="0" applyFont="1"/>
    <xf numFmtId="0" fontId="6" fillId="0" borderId="0" xfId="0" applyFont="1"/>
    <xf numFmtId="0" fontId="1" fillId="0" borderId="0" xfId="0" applyFont="1"/>
    <xf numFmtId="0" fontId="2" fillId="4" borderId="0" xfId="0" applyFont="1" applyFill="1"/>
    <xf numFmtId="164" fontId="7" fillId="0" borderId="0" xfId="0" applyNumberFormat="1" applyFont="1" applyFill="1" applyAlignment="1">
      <alignment horizontal="center"/>
    </xf>
    <xf numFmtId="167" fontId="1" fillId="0" borderId="0" xfId="0" applyNumberFormat="1" applyFont="1" applyFill="1" applyAlignment="1">
      <alignment horizontal="center" vertical="center"/>
    </xf>
    <xf numFmtId="0" fontId="8" fillId="0" borderId="0" xfId="1" applyAlignment="1" applyProtection="1"/>
    <xf numFmtId="0" fontId="9" fillId="0" borderId="0" xfId="1" applyFont="1" applyAlignment="1" applyProtection="1"/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center"/>
    </xf>
    <xf numFmtId="14" fontId="0" fillId="0" borderId="0" xfId="0" applyNumberFormat="1" applyFill="1" applyAlignment="1">
      <alignment horizontal="center"/>
    </xf>
    <xf numFmtId="0" fontId="0" fillId="6" borderId="0" xfId="0" applyFill="1"/>
    <xf numFmtId="0" fontId="1" fillId="6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0" fontId="1" fillId="7" borderId="0" xfId="0" applyFont="1" applyFill="1" applyAlignment="1">
      <alignment horizontal="left"/>
    </xf>
    <xf numFmtId="0" fontId="0" fillId="7" borderId="0" xfId="0" applyFill="1"/>
    <xf numFmtId="167" fontId="1" fillId="7" borderId="0" xfId="0" applyNumberFormat="1" applyFont="1" applyFill="1" applyAlignment="1">
      <alignment horizontal="center" vertical="center"/>
    </xf>
    <xf numFmtId="0" fontId="0" fillId="7" borderId="0" xfId="0" applyFill="1" applyAlignment="1">
      <alignment horizontal="center"/>
    </xf>
    <xf numFmtId="0" fontId="1" fillId="6" borderId="0" xfId="0" applyFont="1" applyFill="1" applyAlignment="1">
      <alignment horizontal="left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/>
      <c:pieChart>
        <c:varyColors val="1"/>
        <c:ser>
          <c:idx val="0"/>
          <c:order val="0"/>
          <c:cat>
            <c:strRef>
              <c:f>'2018'!$C$7:$C$12</c:f>
              <c:strCache>
                <c:ptCount val="6"/>
                <c:pt idx="0">
                  <c:v>SPXU</c:v>
                </c:pt>
                <c:pt idx="1">
                  <c:v>SLVP</c:v>
                </c:pt>
                <c:pt idx="2">
                  <c:v>RING</c:v>
                </c:pt>
                <c:pt idx="3">
                  <c:v>URA</c:v>
                </c:pt>
                <c:pt idx="4">
                  <c:v>DBA</c:v>
                </c:pt>
                <c:pt idx="5">
                  <c:v>GSG</c:v>
                </c:pt>
              </c:strCache>
            </c:strRef>
          </c:cat>
          <c:val>
            <c:numRef>
              <c:f>'2018'!$B$7:$B$12</c:f>
              <c:numCache>
                <c:formatCode>0%</c:formatCode>
                <c:ptCount val="6"/>
                <c:pt idx="0">
                  <c:v>0.2</c:v>
                </c:pt>
                <c:pt idx="1">
                  <c:v>0.1</c:v>
                </c:pt>
                <c:pt idx="2">
                  <c:v>0.15</c:v>
                </c:pt>
                <c:pt idx="3">
                  <c:v>0.35</c:v>
                </c:pt>
                <c:pt idx="4">
                  <c:v>0.05</c:v>
                </c:pt>
                <c:pt idx="5">
                  <c:v>0.15</c:v>
                </c:pt>
              </c:numCache>
            </c:numRef>
          </c:val>
        </c:ser>
        <c:firstSliceAng val="0"/>
      </c:pieChart>
    </c:plotArea>
    <c:legend>
      <c:legendPos val="r"/>
      <c:txPr>
        <a:bodyPr/>
        <a:lstStyle/>
        <a:p>
          <a:pPr rtl="0">
            <a:defRPr/>
          </a:pPr>
          <a:endParaRPr lang="cs-CZ"/>
        </a:p>
      </c:txPr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14</xdr:row>
      <xdr:rowOff>19050</xdr:rowOff>
    </xdr:from>
    <xdr:to>
      <xdr:col>6</xdr:col>
      <xdr:colOff>390525</xdr:colOff>
      <xdr:row>28</xdr:row>
      <xdr:rowOff>95250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fondquant.cz/" TargetMode="External"/><Relationship Id="rId3" Type="http://schemas.openxmlformats.org/officeDocument/2006/relationships/hyperlink" Target="https://www.ishares.com/us/products/239654/ishares-msci-global-gold-miners-etf" TargetMode="External"/><Relationship Id="rId7" Type="http://schemas.openxmlformats.org/officeDocument/2006/relationships/hyperlink" Target="http://lukasberta.com/" TargetMode="External"/><Relationship Id="rId2" Type="http://schemas.openxmlformats.org/officeDocument/2006/relationships/hyperlink" Target="https://www.ishares.com/us/products/239656/ishares-msci-global-silver-miners-etf" TargetMode="External"/><Relationship Id="rId1" Type="http://schemas.openxmlformats.org/officeDocument/2006/relationships/hyperlink" Target="http://www.proshares.com/funds/spxu.html" TargetMode="External"/><Relationship Id="rId6" Type="http://schemas.openxmlformats.org/officeDocument/2006/relationships/hyperlink" Target="https://www.ishares.com/us/products/239757/ishares-sp-gsci-commodityindexed-trust-fund" TargetMode="External"/><Relationship Id="rId5" Type="http://schemas.openxmlformats.org/officeDocument/2006/relationships/hyperlink" Target="https://www.invesco.com/portal/site/us/investors/etfs/product-detail?productId=DBA&amp;ticker=DBA&amp;title=invesco-db-agriculture-fund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s://www.globalxfunds.com/funds/ura/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0"/>
  <sheetViews>
    <sheetView tabSelected="1" topLeftCell="A31" workbookViewId="0">
      <selection activeCell="G60" sqref="G60"/>
    </sheetView>
  </sheetViews>
  <sheetFormatPr defaultRowHeight="15"/>
  <cols>
    <col min="1" max="1" width="1.85546875" customWidth="1"/>
    <col min="2" max="2" width="15.42578125" customWidth="1"/>
    <col min="3" max="3" width="10.140625" customWidth="1"/>
    <col min="4" max="4" width="12.85546875" customWidth="1"/>
    <col min="5" max="5" width="13.42578125" customWidth="1"/>
    <col min="6" max="6" width="14" customWidth="1"/>
    <col min="7" max="7" width="17.85546875" customWidth="1"/>
    <col min="8" max="8" width="16" customWidth="1"/>
  </cols>
  <sheetData>
    <row r="2" spans="1:8" ht="23.25">
      <c r="B2" s="30" t="s">
        <v>7</v>
      </c>
    </row>
    <row r="3" spans="1:8" ht="21">
      <c r="B3" s="36" t="s">
        <v>19</v>
      </c>
    </row>
    <row r="4" spans="1:8" ht="21">
      <c r="B4" s="29"/>
    </row>
    <row r="5" spans="1:8" ht="18.75">
      <c r="B5" s="14">
        <v>2018</v>
      </c>
    </row>
    <row r="6" spans="1:8">
      <c r="A6" s="1"/>
      <c r="B6" s="4" t="s">
        <v>6</v>
      </c>
      <c r="C6" s="12" t="s">
        <v>4</v>
      </c>
      <c r="D6" s="13" t="s">
        <v>9</v>
      </c>
      <c r="E6" s="11"/>
      <c r="F6" s="11"/>
      <c r="G6" s="11"/>
      <c r="H6" s="12" t="s">
        <v>23</v>
      </c>
    </row>
    <row r="7" spans="1:8">
      <c r="A7" s="8"/>
      <c r="B7" s="10">
        <f>0.2</f>
        <v>0.2</v>
      </c>
      <c r="C7" s="5" t="s">
        <v>0</v>
      </c>
      <c r="D7" s="31" t="s">
        <v>10</v>
      </c>
      <c r="H7" s="35" t="s">
        <v>25</v>
      </c>
    </row>
    <row r="8" spans="1:8">
      <c r="A8" s="8"/>
      <c r="B8" s="10">
        <f>0.1</f>
        <v>0.1</v>
      </c>
      <c r="C8" s="5" t="s">
        <v>2</v>
      </c>
      <c r="D8" s="31" t="s">
        <v>12</v>
      </c>
      <c r="H8" s="35" t="s">
        <v>26</v>
      </c>
    </row>
    <row r="9" spans="1:8">
      <c r="A9" s="8"/>
      <c r="B9" s="10">
        <f>0.15</f>
        <v>0.15</v>
      </c>
      <c r="C9" s="5" t="s">
        <v>21</v>
      </c>
      <c r="D9" s="31" t="s">
        <v>13</v>
      </c>
      <c r="H9" s="35" t="s">
        <v>27</v>
      </c>
    </row>
    <row r="10" spans="1:8">
      <c r="A10" s="8"/>
      <c r="B10" s="10">
        <f>0.35</f>
        <v>0.35</v>
      </c>
      <c r="C10" s="5" t="s">
        <v>8</v>
      </c>
      <c r="D10" s="31" t="s">
        <v>20</v>
      </c>
      <c r="H10" s="35" t="s">
        <v>28</v>
      </c>
    </row>
    <row r="11" spans="1:8">
      <c r="A11" s="8"/>
      <c r="B11" s="10">
        <f>0.05</f>
        <v>0.05</v>
      </c>
      <c r="C11" s="5" t="s">
        <v>3</v>
      </c>
      <c r="D11" s="31" t="s">
        <v>22</v>
      </c>
      <c r="H11" s="35" t="s">
        <v>29</v>
      </c>
    </row>
    <row r="12" spans="1:8">
      <c r="A12" s="8"/>
      <c r="B12" s="10">
        <f>0.15</f>
        <v>0.15</v>
      </c>
      <c r="C12" s="5" t="s">
        <v>1</v>
      </c>
      <c r="D12" s="31" t="s">
        <v>11</v>
      </c>
      <c r="H12" s="35" t="s">
        <v>30</v>
      </c>
    </row>
    <row r="13" spans="1:8">
      <c r="A13" s="8"/>
      <c r="B13" s="9">
        <f>SUM(B7:B12)</f>
        <v>1</v>
      </c>
      <c r="C13" s="5"/>
    </row>
    <row r="14" spans="1:8">
      <c r="A14" s="8"/>
    </row>
    <row r="31" spans="2:8" ht="15.75">
      <c r="F31" s="32" t="s">
        <v>24</v>
      </c>
      <c r="G31" s="21"/>
      <c r="H31" s="21"/>
    </row>
    <row r="32" spans="2:8" ht="15.75">
      <c r="B32" s="12" t="s">
        <v>4</v>
      </c>
      <c r="C32" s="6" t="s">
        <v>14</v>
      </c>
      <c r="D32" s="6" t="s">
        <v>5</v>
      </c>
      <c r="E32" s="15" t="s">
        <v>15</v>
      </c>
      <c r="F32" s="22" t="s">
        <v>14</v>
      </c>
      <c r="G32" s="23" t="s">
        <v>15</v>
      </c>
      <c r="H32" s="22" t="s">
        <v>18</v>
      </c>
    </row>
    <row r="33" spans="2:8">
      <c r="B33" s="1"/>
      <c r="C33" s="20">
        <v>43287</v>
      </c>
      <c r="D33" s="1"/>
      <c r="E33" s="16"/>
      <c r="F33" s="24">
        <v>43465</v>
      </c>
      <c r="G33" s="16"/>
    </row>
    <row r="34" spans="2:8">
      <c r="B34" s="5" t="s">
        <v>0</v>
      </c>
      <c r="C34" s="3">
        <v>38.1</v>
      </c>
      <c r="D34" s="7">
        <v>256</v>
      </c>
      <c r="E34" s="18">
        <f>C34*D34</f>
        <v>9753.6</v>
      </c>
      <c r="F34" s="33">
        <v>38.1</v>
      </c>
      <c r="G34" s="27">
        <f>D34*F34</f>
        <v>9753.6</v>
      </c>
      <c r="H34" s="28">
        <f>G34-E34</f>
        <v>0</v>
      </c>
    </row>
    <row r="35" spans="2:8">
      <c r="B35" s="5" t="s">
        <v>2</v>
      </c>
      <c r="C35" s="3">
        <v>10.37</v>
      </c>
      <c r="D35" s="7">
        <v>470</v>
      </c>
      <c r="E35" s="18">
        <f t="shared" ref="E35:E39" si="0">C35*D35</f>
        <v>4873.8999999999996</v>
      </c>
      <c r="F35" s="33">
        <v>10.37</v>
      </c>
      <c r="G35" s="27">
        <f t="shared" ref="G35:G39" si="1">D35*F35</f>
        <v>4873.8999999999996</v>
      </c>
      <c r="H35" s="28">
        <f t="shared" ref="H35:H39" si="2">G35-E35</f>
        <v>0</v>
      </c>
    </row>
    <row r="36" spans="2:8">
      <c r="B36" s="5" t="s">
        <v>21</v>
      </c>
      <c r="C36" s="3">
        <v>17.89</v>
      </c>
      <c r="D36" s="7">
        <v>409</v>
      </c>
      <c r="E36" s="18">
        <f t="shared" si="0"/>
        <v>7317.01</v>
      </c>
      <c r="F36" s="33">
        <v>17.89</v>
      </c>
      <c r="G36" s="27">
        <f t="shared" si="1"/>
        <v>7317.01</v>
      </c>
      <c r="H36" s="28">
        <f t="shared" si="2"/>
        <v>0</v>
      </c>
    </row>
    <row r="37" spans="2:8">
      <c r="B37" s="5" t="s">
        <v>8</v>
      </c>
      <c r="C37" s="3">
        <v>13.12</v>
      </c>
      <c r="D37" s="7">
        <v>1301</v>
      </c>
      <c r="E37" s="18">
        <f t="shared" si="0"/>
        <v>17069.12</v>
      </c>
      <c r="F37" s="33">
        <v>13.12</v>
      </c>
      <c r="G37" s="27">
        <f t="shared" si="1"/>
        <v>17069.12</v>
      </c>
      <c r="H37" s="28">
        <f t="shared" si="2"/>
        <v>0</v>
      </c>
    </row>
    <row r="38" spans="2:8">
      <c r="B38" s="5" t="s">
        <v>3</v>
      </c>
      <c r="C38" s="3">
        <v>17.91</v>
      </c>
      <c r="D38" s="7">
        <v>136</v>
      </c>
      <c r="E38" s="18">
        <f t="shared" si="0"/>
        <v>2435.7600000000002</v>
      </c>
      <c r="F38" s="33">
        <v>17.91</v>
      </c>
      <c r="G38" s="27">
        <f t="shared" si="1"/>
        <v>2435.7600000000002</v>
      </c>
      <c r="H38" s="28">
        <f t="shared" si="2"/>
        <v>0</v>
      </c>
    </row>
    <row r="39" spans="2:8">
      <c r="B39" s="5" t="s">
        <v>1</v>
      </c>
      <c r="C39" s="3">
        <v>17.68</v>
      </c>
      <c r="D39" s="7">
        <v>404</v>
      </c>
      <c r="E39" s="18">
        <f t="shared" si="0"/>
        <v>7142.72</v>
      </c>
      <c r="F39" s="33">
        <v>17.68</v>
      </c>
      <c r="G39" s="27">
        <f t="shared" si="1"/>
        <v>7142.72</v>
      </c>
      <c r="H39" s="28">
        <f t="shared" si="2"/>
        <v>0</v>
      </c>
    </row>
    <row r="40" spans="2:8">
      <c r="B40" s="1" t="s">
        <v>16</v>
      </c>
      <c r="C40" s="3">
        <v>10</v>
      </c>
      <c r="D40" s="7">
        <v>-6</v>
      </c>
      <c r="E40" s="18">
        <f t="shared" ref="E40" si="3">C40*D40</f>
        <v>-60</v>
      </c>
      <c r="F40" s="3"/>
      <c r="G40" s="18"/>
      <c r="H40" s="25"/>
    </row>
    <row r="41" spans="2:8">
      <c r="B41" s="4" t="s">
        <v>17</v>
      </c>
      <c r="C41" s="7"/>
      <c r="D41" s="7"/>
      <c r="E41" s="19">
        <f>SUM(E34:E40)</f>
        <v>48532.110000000008</v>
      </c>
      <c r="F41" s="7"/>
      <c r="H41" s="26">
        <f>SUM(H34:H40)</f>
        <v>0</v>
      </c>
    </row>
    <row r="42" spans="2:8">
      <c r="B42" s="1"/>
      <c r="C42" s="3"/>
      <c r="D42" s="7"/>
      <c r="E42" s="17"/>
      <c r="F42" s="2"/>
      <c r="G42" s="2"/>
      <c r="H42" s="2"/>
    </row>
    <row r="43" spans="2:8">
      <c r="C43" s="2"/>
      <c r="D43" s="2"/>
      <c r="E43" s="2"/>
      <c r="F43" s="2"/>
      <c r="G43" s="2"/>
      <c r="H43" s="2"/>
    </row>
    <row r="44" spans="2:8">
      <c r="B44" s="47" t="s">
        <v>34</v>
      </c>
      <c r="C44" s="40"/>
      <c r="D44" s="40"/>
      <c r="E44" s="41"/>
      <c r="F44" s="42"/>
      <c r="G44" s="7"/>
      <c r="H44" s="2"/>
    </row>
    <row r="45" spans="2:8">
      <c r="B45" s="43" t="s">
        <v>32</v>
      </c>
      <c r="C45" s="44"/>
      <c r="D45" s="44"/>
      <c r="E45" s="45"/>
      <c r="F45" s="46"/>
      <c r="G45" s="25"/>
      <c r="H45" s="2"/>
    </row>
    <row r="46" spans="2:8">
      <c r="B46" s="35" t="s">
        <v>31</v>
      </c>
      <c r="C46" s="2"/>
      <c r="D46" s="2"/>
      <c r="E46" s="34"/>
      <c r="F46" s="7"/>
      <c r="G46" s="25"/>
      <c r="H46" s="2"/>
    </row>
    <row r="47" spans="2:8" ht="15.75">
      <c r="B47" s="37" t="s">
        <v>14</v>
      </c>
      <c r="C47" s="38" t="s">
        <v>15</v>
      </c>
      <c r="D47" s="37" t="s">
        <v>14</v>
      </c>
      <c r="E47" s="38" t="s">
        <v>15</v>
      </c>
      <c r="F47" s="37" t="s">
        <v>18</v>
      </c>
      <c r="G47" s="25"/>
      <c r="H47" s="2"/>
    </row>
    <row r="48" spans="2:8">
      <c r="B48" s="39" t="s">
        <v>33</v>
      </c>
      <c r="C48" s="7"/>
      <c r="D48" s="39">
        <v>43465</v>
      </c>
      <c r="E48" s="7"/>
      <c r="F48" s="7"/>
      <c r="G48" s="25"/>
    </row>
    <row r="49" spans="2:7">
      <c r="B49" s="39"/>
      <c r="C49" s="7"/>
      <c r="D49" s="39"/>
      <c r="E49" s="7"/>
      <c r="F49" s="7"/>
      <c r="G49" s="25"/>
    </row>
    <row r="50" spans="2:7">
      <c r="B50" s="43" t="s">
        <v>35</v>
      </c>
      <c r="C50" s="44"/>
      <c r="D50" s="44"/>
      <c r="E50" s="45"/>
      <c r="F50" s="46"/>
      <c r="G50" s="25"/>
    </row>
    <row r="51" spans="2:7">
      <c r="B51" s="35" t="s">
        <v>36</v>
      </c>
      <c r="C51" s="2"/>
      <c r="D51" s="2"/>
      <c r="E51" s="34"/>
      <c r="F51" s="7"/>
      <c r="G51" s="25"/>
    </row>
    <row r="52" spans="2:7" ht="15.75">
      <c r="B52" s="37" t="s">
        <v>14</v>
      </c>
      <c r="C52" s="38" t="s">
        <v>15</v>
      </c>
      <c r="D52" s="37" t="s">
        <v>14</v>
      </c>
      <c r="E52" s="38" t="s">
        <v>15</v>
      </c>
      <c r="F52" s="37" t="s">
        <v>18</v>
      </c>
      <c r="G52" s="7"/>
    </row>
    <row r="53" spans="2:7">
      <c r="B53" s="39">
        <v>43290</v>
      </c>
      <c r="C53" s="7"/>
      <c r="D53" s="39">
        <v>43465</v>
      </c>
      <c r="E53" s="7"/>
      <c r="F53" s="7"/>
      <c r="G53" s="25"/>
    </row>
    <row r="54" spans="2:7">
      <c r="B54" s="5">
        <v>966.04</v>
      </c>
    </row>
    <row r="56" spans="2:7">
      <c r="B56" s="43" t="s">
        <v>37</v>
      </c>
      <c r="C56" s="44"/>
      <c r="D56" s="44"/>
      <c r="E56" s="45"/>
      <c r="F56" s="46"/>
      <c r="G56" s="25"/>
    </row>
    <row r="57" spans="2:7">
      <c r="B57" s="35" t="s">
        <v>38</v>
      </c>
      <c r="C57" s="2"/>
      <c r="D57" s="2"/>
      <c r="E57" s="34"/>
      <c r="F57" s="7"/>
      <c r="G57" s="25"/>
    </row>
    <row r="58" spans="2:7" ht="15.75">
      <c r="B58" s="37" t="s">
        <v>14</v>
      </c>
      <c r="C58" s="38" t="s">
        <v>15</v>
      </c>
      <c r="D58" s="37" t="s">
        <v>14</v>
      </c>
      <c r="E58" s="38" t="s">
        <v>15</v>
      </c>
      <c r="F58" s="37" t="s">
        <v>18</v>
      </c>
      <c r="G58" s="7"/>
    </row>
    <row r="59" spans="2:7">
      <c r="B59" s="39">
        <v>43291</v>
      </c>
      <c r="C59" s="7"/>
      <c r="D59" s="39">
        <v>43465</v>
      </c>
      <c r="E59" s="7"/>
      <c r="F59" s="7"/>
      <c r="G59" s="25"/>
    </row>
    <row r="60" spans="2:7">
      <c r="B60" s="5">
        <v>2.1842000000000001</v>
      </c>
    </row>
  </sheetData>
  <hyperlinks>
    <hyperlink ref="H7" r:id="rId1"/>
    <hyperlink ref="H8" r:id="rId2"/>
    <hyperlink ref="H9" r:id="rId3"/>
    <hyperlink ref="H10" r:id="rId4"/>
    <hyperlink ref="H11" r:id="rId5"/>
    <hyperlink ref="H12" r:id="rId6"/>
    <hyperlink ref="B3" r:id="rId7"/>
    <hyperlink ref="B46" r:id="rId8"/>
  </hyperlinks>
  <pageMargins left="0.70866141732283472" right="0.70866141732283472" top="0.78740157480314965" bottom="0.78740157480314965" header="0.31496062992125984" footer="0.31496062992125984"/>
  <pageSetup paperSize="9" scale="90" fitToHeight="2" orientation="portrait" r:id="rId9"/>
  <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2018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Vincent</dc:creator>
  <cp:lastModifiedBy>Vincent</cp:lastModifiedBy>
  <cp:lastPrinted>2018-07-08T16:37:22Z</cp:lastPrinted>
  <dcterms:created xsi:type="dcterms:W3CDTF">2017-12-03T15:59:27Z</dcterms:created>
  <dcterms:modified xsi:type="dcterms:W3CDTF">2018-07-11T14:18:12Z</dcterms:modified>
</cp:coreProperties>
</file>